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oux Falls\MARKETING\Beth\Website Documents\RavenHelp\Calculators\"/>
    </mc:Choice>
  </mc:AlternateContent>
  <bookViews>
    <workbookView xWindow="0" yWindow="0" windowWidth="12480" windowHeight="6390"/>
  </bookViews>
  <sheets>
    <sheet name="Hawkeye Speed Range Utility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C23" i="3" s="1"/>
  <c r="C12" i="3" s="1"/>
  <c r="J9" i="3"/>
  <c r="I9" i="3"/>
  <c r="I8" i="3"/>
  <c r="J8" i="3" s="1"/>
  <c r="I7" i="3"/>
  <c r="J7" i="3" s="1"/>
  <c r="I6" i="3"/>
  <c r="J6" i="3" s="1"/>
  <c r="I5" i="3"/>
  <c r="J5" i="3" s="1"/>
  <c r="D17" i="3" l="1"/>
  <c r="D18" i="3" s="1"/>
  <c r="B17" i="3"/>
  <c r="B18" i="3" s="1"/>
  <c r="C13" i="3"/>
</calcChain>
</file>

<file path=xl/sharedStrings.xml><?xml version="1.0" encoding="utf-8"?>
<sst xmlns="http://schemas.openxmlformats.org/spreadsheetml/2006/main" count="44" uniqueCount="40">
  <si>
    <t>INPUTS</t>
  </si>
  <si>
    <t>Tip Size Options</t>
  </si>
  <si>
    <t>Cv</t>
  </si>
  <si>
    <t>Equiv Cv</t>
  </si>
  <si>
    <t>Tip Size</t>
  </si>
  <si>
    <t>04</t>
  </si>
  <si>
    <t>01</t>
  </si>
  <si>
    <t>Boom Press:</t>
  </si>
  <si>
    <t>psi</t>
  </si>
  <si>
    <t>015</t>
  </si>
  <si>
    <t>Target Rate:</t>
  </si>
  <si>
    <t>GPA</t>
  </si>
  <si>
    <t>02</t>
  </si>
  <si>
    <t>Nozzle Spacing:</t>
  </si>
  <si>
    <t>inches</t>
  </si>
  <si>
    <t>025</t>
  </si>
  <si>
    <t>Min PWM %</t>
  </si>
  <si>
    <t>03</t>
  </si>
  <si>
    <t>Note: It is highly recommended to keep the Min PWM % no lower than 25% to reduce skips.</t>
  </si>
  <si>
    <t>05</t>
  </si>
  <si>
    <t>Flow:</t>
  </si>
  <si>
    <t>GPM</t>
  </si>
  <si>
    <t>06</t>
  </si>
  <si>
    <t>Theor. Tip Press:</t>
  </si>
  <si>
    <t>08</t>
  </si>
  <si>
    <t>10</t>
  </si>
  <si>
    <t>125</t>
  </si>
  <si>
    <t>Speed Range</t>
  </si>
  <si>
    <t>15</t>
  </si>
  <si>
    <t>MPH</t>
  </si>
  <si>
    <t>20</t>
  </si>
  <si>
    <t>KPH</t>
  </si>
  <si>
    <t>Note: These values are for reference only. Actual Speed ranges will vary based on plumbing and hardware configurations.</t>
  </si>
  <si>
    <t>Effective Cv:</t>
  </si>
  <si>
    <t>Flow Offset:</t>
  </si>
  <si>
    <t>Conv Factor:</t>
  </si>
  <si>
    <t>Nozzle Spacing</t>
  </si>
  <si>
    <t>to</t>
  </si>
  <si>
    <t>Instructions: Input amounts in the green boxes.</t>
  </si>
  <si>
    <t>Hawkeye Speed Range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</si>
</sst>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0000"/>
    <numFmt numFmtId="166" formatCode="0.0000"/>
    <numFmt numFmtId="167" formatCode="0.000"/>
    <numFmt numFmtId="168" formatCode="0.0"/>
  </numFmts>
  <fonts count="7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8"/>
      <color theme="3"/>
      <name val="Segoe UI"/>
      <family val="2"/>
      <scheme val="major"/>
    </font>
    <font>
      <b/>
      <sz val="11"/>
      <color theme="3"/>
      <name val="Segoe UI"/>
      <family val="2"/>
      <scheme val="minor"/>
    </font>
    <font>
      <sz val="10"/>
      <name val="Segoe UI"/>
      <family val="2"/>
      <scheme val="major"/>
    </font>
    <font>
      <sz val="10"/>
      <color theme="1"/>
      <name val="Segoe UI"/>
      <family val="2"/>
      <scheme val="minor"/>
    </font>
    <font>
      <b/>
      <sz val="10"/>
      <color theme="1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57">
    <xf numFmtId="0" fontId="0" fillId="0" borderId="0" xfId="0"/>
    <xf numFmtId="0" fontId="2" fillId="0" borderId="0" xfId="2" applyProtection="1"/>
    <xf numFmtId="0" fontId="4" fillId="0" borderId="0" xfId="0" applyFont="1" applyAlignment="1" applyProtection="1">
      <alignment horizontal="left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9" fontId="5" fillId="3" borderId="22" xfId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3" fillId="0" borderId="2" xfId="3" applyFill="1" applyBorder="1" applyAlignment="1" applyProtection="1">
      <alignment horizontal="left" vertical="center"/>
    </xf>
    <xf numFmtId="0" fontId="3" fillId="0" borderId="3" xfId="3" applyFill="1" applyBorder="1" applyAlignment="1" applyProtection="1">
      <alignment horizontal="left" vertical="center"/>
    </xf>
    <xf numFmtId="0" fontId="3" fillId="0" borderId="4" xfId="3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165" fontId="5" fillId="0" borderId="9" xfId="0" applyNumberFormat="1" applyFont="1" applyFill="1" applyBorder="1" applyProtection="1"/>
    <xf numFmtId="49" fontId="5" fillId="0" borderId="10" xfId="0" applyNumberFormat="1" applyFont="1" applyBorder="1" applyAlignment="1" applyProtection="1">
      <alignment horizontal="center" vertical="center"/>
    </xf>
    <xf numFmtId="166" fontId="5" fillId="0" borderId="11" xfId="0" applyNumberFormat="1" applyFont="1" applyBorder="1" applyAlignment="1" applyProtection="1">
      <alignment horizontal="center" vertical="center"/>
    </xf>
    <xf numFmtId="166" fontId="5" fillId="2" borderId="10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9" xfId="0" applyFont="1" applyFill="1" applyBorder="1" applyProtection="1"/>
    <xf numFmtId="49" fontId="5" fillId="0" borderId="13" xfId="0" applyNumberFormat="1" applyFont="1" applyBorder="1" applyAlignment="1" applyProtection="1">
      <alignment horizontal="center" vertical="center"/>
    </xf>
    <xf numFmtId="166" fontId="5" fillId="0" borderId="14" xfId="0" applyNumberFormat="1" applyFont="1" applyBorder="1" applyAlignment="1" applyProtection="1">
      <alignment horizontal="center" vertical="center"/>
    </xf>
    <xf numFmtId="166" fontId="5" fillId="2" borderId="13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right" vertical="center"/>
    </xf>
    <xf numFmtId="167" fontId="6" fillId="0" borderId="16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right" vertical="center"/>
    </xf>
    <xf numFmtId="168" fontId="6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168" fontId="6" fillId="0" borderId="20" xfId="0" applyNumberFormat="1" applyFont="1" applyFill="1" applyBorder="1" applyAlignment="1" applyProtection="1">
      <alignment horizontal="center" vertical="center"/>
    </xf>
    <xf numFmtId="168" fontId="5" fillId="0" borderId="11" xfId="0" applyNumberFormat="1" applyFont="1" applyFill="1" applyBorder="1" applyAlignment="1" applyProtection="1">
      <alignment horizontal="center" vertical="center"/>
    </xf>
    <xf numFmtId="168" fontId="6" fillId="0" borderId="11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Protection="1"/>
    <xf numFmtId="0" fontId="5" fillId="0" borderId="0" xfId="0" applyFont="1" applyFill="1" applyBorder="1" applyProtection="1"/>
    <xf numFmtId="49" fontId="5" fillId="0" borderId="22" xfId="0" applyNumberFormat="1" applyFont="1" applyBorder="1" applyAlignment="1" applyProtection="1">
      <alignment horizontal="center" vertical="center"/>
    </xf>
    <xf numFmtId="166" fontId="5" fillId="0" borderId="23" xfId="0" applyNumberFormat="1" applyFont="1" applyBorder="1" applyAlignment="1" applyProtection="1">
      <alignment horizontal="center" vertical="center"/>
    </xf>
    <xf numFmtId="166" fontId="5" fillId="2" borderId="22" xfId="0" applyNumberFormat="1" applyFont="1" applyFill="1" applyBorder="1" applyAlignment="1" applyProtection="1">
      <alignment horizontal="center"/>
    </xf>
    <xf numFmtId="168" fontId="6" fillId="0" borderId="17" xfId="0" applyNumberFormat="1" applyFont="1" applyFill="1" applyBorder="1" applyAlignment="1" applyProtection="1">
      <alignment horizontal="center" vertical="center"/>
    </xf>
    <xf numFmtId="168" fontId="5" fillId="0" borderId="18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9" fontId="5" fillId="0" borderId="0" xfId="0" applyNumberFormat="1" applyFont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vertical="center"/>
    </xf>
  </cellXfs>
  <cellStyles count="4">
    <cellStyle name="Heading 3" xfId="3" builtinId="18"/>
    <cellStyle name="Normal" xfId="0" builtinId="0"/>
    <cellStyle name="Percent" xfId="1" builtinId="5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790575</xdr:colOff>
      <xdr:row>1</xdr:row>
      <xdr:rowOff>143335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1828800" cy="4767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r\AppData\Local\Microsoft\Windows\Temporary%20Internet%20Files\Content.Outlook\ZH043054\Metric%20Speed%20Table%2011%2011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H Calc"/>
      <sheetName val="METRIC Speed Table"/>
      <sheetName val="Tip MFG Data"/>
    </sheetNames>
    <sheetDataSet>
      <sheetData sheetId="0" refreshError="1"/>
      <sheetData sheetId="1" refreshError="1"/>
      <sheetData sheetId="2">
        <row r="12">
          <cell r="C12">
            <v>1.5793379474050271E-2</v>
          </cell>
          <cell r="G12">
            <v>2.3946892861320693E-2</v>
          </cell>
          <cell r="K12">
            <v>3.1230682866011328E-2</v>
          </cell>
        </row>
        <row r="26">
          <cell r="C26">
            <v>3.9700998960479739E-2</v>
          </cell>
          <cell r="G26">
            <v>4.7370452950201217E-2</v>
          </cell>
          <cell r="K26">
            <v>6.3172072033002499E-2</v>
          </cell>
        </row>
        <row r="40">
          <cell r="C40">
            <v>7.8923884428396485E-2</v>
          </cell>
          <cell r="G40">
            <v>9.4725503511197767E-2</v>
          </cell>
          <cell r="K40">
            <v>0.12654140674778597</v>
          </cell>
        </row>
        <row r="54">
          <cell r="C54">
            <v>0.15817708404138772</v>
          </cell>
          <cell r="G54">
            <v>0.23726234277587618</v>
          </cell>
          <cell r="K54">
            <v>0.31600781615938617</v>
          </cell>
          <cell r="O54">
            <v>0.19745903463144043</v>
          </cell>
        </row>
      </sheetData>
    </sheetDataSet>
  </externalBook>
</externalLink>
</file>

<file path=xl/theme/theme1.xml><?xml version="1.0" encoding="utf-8"?>
<a:theme xmlns:a="http://schemas.openxmlformats.org/drawingml/2006/main" name="Raven Official Microsoft Theme">
  <a:themeElements>
    <a:clrScheme name="Raven Offical Color Theme">
      <a:dk1>
        <a:sysClr val="windowText" lastClr="000000"/>
      </a:dk1>
      <a:lt1>
        <a:sysClr val="window" lastClr="FFFFFF"/>
      </a:lt1>
      <a:dk2>
        <a:srgbClr val="00609C"/>
      </a:dk2>
      <a:lt2>
        <a:srgbClr val="A3AAAD"/>
      </a:lt2>
      <a:accent1>
        <a:srgbClr val="163962"/>
      </a:accent1>
      <a:accent2>
        <a:srgbClr val="62A744"/>
      </a:accent2>
      <a:accent3>
        <a:srgbClr val="5B6770"/>
      </a:accent3>
      <a:accent4>
        <a:srgbClr val="00609C"/>
      </a:accent4>
      <a:accent5>
        <a:srgbClr val="D2AF1F"/>
      </a:accent5>
      <a:accent6>
        <a:srgbClr val="D15F27"/>
      </a:accent6>
      <a:hlink>
        <a:srgbClr val="163962"/>
      </a:hlink>
      <a:folHlink>
        <a:srgbClr val="163962"/>
      </a:folHlink>
    </a:clrScheme>
    <a:fontScheme name="Raven Official Font Them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aven Official Microsoft Theme" id="{7D18AA3D-FA9B-46D7-A2DE-D7220DF70700}" vid="{CC9BAD9A-0FC6-47AD-8BC5-8E4C98B93B1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showGridLines="0" tabSelected="1" workbookViewId="0">
      <selection activeCell="C9" sqref="C9"/>
    </sheetView>
  </sheetViews>
  <sheetFormatPr defaultRowHeight="14.25" x14ac:dyDescent="0.25"/>
  <cols>
    <col min="1" max="1" width="8.125" style="6" customWidth="1"/>
    <col min="2" max="3" width="13.625" style="7" customWidth="1"/>
    <col min="4" max="4" width="12.625" style="7" customWidth="1"/>
    <col min="5" max="5" width="11.625" style="6" customWidth="1"/>
    <col min="6" max="6" width="8.125" style="6" customWidth="1"/>
    <col min="7" max="7" width="14" style="6" customWidth="1"/>
    <col min="8" max="10" width="14" style="6" hidden="1" customWidth="1"/>
    <col min="11" max="11" width="14" style="6" customWidth="1"/>
    <col min="12" max="12" width="11.125" style="6" customWidth="1"/>
    <col min="13" max="13" width="17" style="6" bestFit="1" customWidth="1"/>
    <col min="14" max="15" width="9" style="6"/>
    <col min="16" max="16" width="10.25" style="6" customWidth="1"/>
    <col min="17" max="17" width="12.875" style="6" customWidth="1"/>
    <col min="18" max="18" width="13.5" style="6" customWidth="1"/>
    <col min="19" max="20" width="9" style="6"/>
    <col min="21" max="21" width="11.875" style="6" customWidth="1"/>
    <col min="22" max="22" width="8.375" style="6" bestFit="1" customWidth="1"/>
    <col min="23" max="23" width="11.125" style="6" customWidth="1"/>
    <col min="24" max="16384" width="9" style="6"/>
  </cols>
  <sheetData>
    <row r="1" spans="1:10" ht="26.25" x14ac:dyDescent="0.45">
      <c r="D1" s="1" t="s">
        <v>39</v>
      </c>
    </row>
    <row r="2" spans="1:10" x14ac:dyDescent="0.25">
      <c r="A2" s="8"/>
      <c r="B2" s="9"/>
      <c r="C2" s="9"/>
      <c r="D2" s="2" t="s">
        <v>38</v>
      </c>
      <c r="E2" s="8"/>
      <c r="F2" s="8"/>
    </row>
    <row r="3" spans="1:10" ht="15" thickBot="1" x14ac:dyDescent="0.3">
      <c r="A3" s="8"/>
      <c r="B3" s="9"/>
      <c r="C3" s="9"/>
      <c r="D3" s="9"/>
      <c r="E3" s="8"/>
      <c r="F3" s="8"/>
    </row>
    <row r="4" spans="1:10" s="7" customFormat="1" ht="17.25" thickBot="1" x14ac:dyDescent="0.35">
      <c r="A4" s="9"/>
      <c r="B4" s="10" t="s">
        <v>0</v>
      </c>
      <c r="C4" s="11"/>
      <c r="D4" s="12"/>
      <c r="E4" s="9"/>
      <c r="F4" s="9"/>
      <c r="H4" s="13" t="s">
        <v>1</v>
      </c>
      <c r="I4" s="14" t="s">
        <v>2</v>
      </c>
      <c r="J4" s="13" t="s">
        <v>3</v>
      </c>
    </row>
    <row r="5" spans="1:10" s="7" customFormat="1" x14ac:dyDescent="0.25">
      <c r="A5" s="9"/>
      <c r="B5" s="15" t="s">
        <v>4</v>
      </c>
      <c r="C5" s="3" t="s">
        <v>19</v>
      </c>
      <c r="D5" s="16"/>
      <c r="E5" s="9"/>
      <c r="F5" s="9"/>
      <c r="H5" s="17" t="s">
        <v>6</v>
      </c>
      <c r="I5" s="18">
        <f>'[1]Tip MFG Data'!C12</f>
        <v>1.5793379474050271E-2</v>
      </c>
      <c r="J5" s="19">
        <f t="shared" ref="J5:J17" si="0">(I5*$I$18)/SQRT((I5^2)+($I$18^2))</f>
        <v>1.5765656843050983E-2</v>
      </c>
    </row>
    <row r="6" spans="1:10" s="7" customFormat="1" x14ac:dyDescent="0.25">
      <c r="A6" s="9"/>
      <c r="B6" s="20" t="s">
        <v>7</v>
      </c>
      <c r="C6" s="4">
        <v>50</v>
      </c>
      <c r="D6" s="21" t="s">
        <v>8</v>
      </c>
      <c r="E6" s="9"/>
      <c r="F6" s="9"/>
      <c r="H6" s="22" t="s">
        <v>9</v>
      </c>
      <c r="I6" s="23">
        <f>'[1]Tip MFG Data'!G12</f>
        <v>2.3946892861320693E-2</v>
      </c>
      <c r="J6" s="24">
        <f t="shared" si="0"/>
        <v>2.3850582003964612E-2</v>
      </c>
    </row>
    <row r="7" spans="1:10" s="7" customFormat="1" x14ac:dyDescent="0.25">
      <c r="A7" s="9"/>
      <c r="B7" s="20" t="s">
        <v>10</v>
      </c>
      <c r="C7" s="4">
        <v>10</v>
      </c>
      <c r="D7" s="21" t="s">
        <v>11</v>
      </c>
      <c r="E7" s="9"/>
      <c r="F7" s="9"/>
      <c r="H7" s="22" t="s">
        <v>12</v>
      </c>
      <c r="I7" s="23">
        <f>'[1]Tip MFG Data'!K12</f>
        <v>3.1230682866011328E-2</v>
      </c>
      <c r="J7" s="24">
        <f t="shared" si="0"/>
        <v>3.1017945814493054E-2</v>
      </c>
    </row>
    <row r="8" spans="1:10" s="7" customFormat="1" x14ac:dyDescent="0.25">
      <c r="A8" s="9"/>
      <c r="B8" s="20" t="s">
        <v>13</v>
      </c>
      <c r="C8" s="4">
        <v>30</v>
      </c>
      <c r="D8" s="21" t="s">
        <v>14</v>
      </c>
      <c r="E8" s="9"/>
      <c r="F8" s="9"/>
      <c r="H8" s="22" t="s">
        <v>15</v>
      </c>
      <c r="I8" s="23">
        <f>'[1]Tip MFG Data'!C26</f>
        <v>3.9700998960479739E-2</v>
      </c>
      <c r="J8" s="24">
        <f t="shared" si="0"/>
        <v>3.9266702653216821E-2</v>
      </c>
    </row>
    <row r="9" spans="1:10" s="7" customFormat="1" ht="15" thickBot="1" x14ac:dyDescent="0.3">
      <c r="A9" s="9"/>
      <c r="B9" s="25" t="s">
        <v>16</v>
      </c>
      <c r="C9" s="5">
        <v>0.28000000000000003</v>
      </c>
      <c r="D9" s="26"/>
      <c r="E9" s="9"/>
      <c r="F9" s="9"/>
      <c r="H9" s="22" t="s">
        <v>17</v>
      </c>
      <c r="I9" s="23">
        <f>'[1]Tip MFG Data'!G26</f>
        <v>4.7370452950201217E-2</v>
      </c>
      <c r="J9" s="24">
        <f t="shared" si="0"/>
        <v>4.6637782201819876E-2</v>
      </c>
    </row>
    <row r="10" spans="1:10" s="7" customFormat="1" ht="37.5" customHeight="1" x14ac:dyDescent="0.25">
      <c r="A10" s="9"/>
      <c r="B10" s="27" t="s">
        <v>18</v>
      </c>
      <c r="C10" s="27"/>
      <c r="D10" s="27"/>
      <c r="E10" s="9"/>
      <c r="F10" s="9"/>
      <c r="H10" s="22" t="s">
        <v>5</v>
      </c>
      <c r="I10" s="23">
        <f>'[1]Tip MFG Data'!K26</f>
        <v>6.3172072033002499E-2</v>
      </c>
      <c r="J10" s="24">
        <f t="shared" si="0"/>
        <v>6.1465034603341989E-2</v>
      </c>
    </row>
    <row r="11" spans="1:10" s="7" customFormat="1" ht="15" thickBot="1" x14ac:dyDescent="0.3">
      <c r="A11" s="9"/>
      <c r="B11" s="28"/>
      <c r="C11" s="28"/>
      <c r="D11" s="9"/>
      <c r="E11" s="9"/>
      <c r="F11" s="9"/>
      <c r="H11" s="22" t="s">
        <v>19</v>
      </c>
      <c r="I11" s="23">
        <f>'[1]Tip MFG Data'!C40</f>
        <v>7.8923884428396485E-2</v>
      </c>
      <c r="J11" s="24">
        <f t="shared" si="0"/>
        <v>7.5668213709007018E-2</v>
      </c>
    </row>
    <row r="12" spans="1:10" s="7" customFormat="1" x14ac:dyDescent="0.25">
      <c r="A12" s="9"/>
      <c r="B12" s="29" t="s">
        <v>20</v>
      </c>
      <c r="C12" s="30">
        <f>C23/SQRT(1/C6)</f>
        <v>0.53505507033911737</v>
      </c>
      <c r="D12" s="31" t="s">
        <v>21</v>
      </c>
      <c r="E12" s="9"/>
      <c r="F12" s="9"/>
      <c r="H12" s="22" t="s">
        <v>22</v>
      </c>
      <c r="I12" s="23">
        <f>'[1]Tip MFG Data'!G40</f>
        <v>9.4725503511197767E-2</v>
      </c>
      <c r="J12" s="24">
        <f t="shared" si="0"/>
        <v>8.9243650517214321E-2</v>
      </c>
    </row>
    <row r="13" spans="1:10" s="7" customFormat="1" ht="15" thickBot="1" x14ac:dyDescent="0.3">
      <c r="A13" s="9"/>
      <c r="B13" s="32" t="s">
        <v>23</v>
      </c>
      <c r="C13" s="33">
        <f>C6-(1/(I18/C12)^2)</f>
        <v>45.960004647093754</v>
      </c>
      <c r="D13" s="34" t="s">
        <v>8</v>
      </c>
      <c r="E13" s="9"/>
      <c r="F13" s="9"/>
      <c r="H13" s="22" t="s">
        <v>24</v>
      </c>
      <c r="I13" s="23">
        <f>'[1]Tip MFG Data'!K40</f>
        <v>0.12654140674778597</v>
      </c>
      <c r="J13" s="24">
        <f t="shared" si="0"/>
        <v>0.11428596021330023</v>
      </c>
    </row>
    <row r="14" spans="1:10" s="7" customFormat="1" x14ac:dyDescent="0.25">
      <c r="A14" s="9"/>
      <c r="B14" s="28"/>
      <c r="C14" s="35"/>
      <c r="D14" s="28"/>
      <c r="E14" s="9"/>
      <c r="F14" s="9"/>
      <c r="H14" s="22" t="s">
        <v>25</v>
      </c>
      <c r="I14" s="23">
        <f>'[1]Tip MFG Data'!C54</f>
        <v>0.15817708404138772</v>
      </c>
      <c r="J14" s="24">
        <f t="shared" si="0"/>
        <v>0.13598221167642385</v>
      </c>
    </row>
    <row r="15" spans="1:10" s="7" customFormat="1" ht="15" thickBot="1" x14ac:dyDescent="0.3">
      <c r="A15" s="9"/>
      <c r="B15" s="28"/>
      <c r="C15" s="35"/>
      <c r="D15" s="28"/>
      <c r="E15" s="9"/>
      <c r="F15" s="9"/>
      <c r="H15" s="22" t="s">
        <v>26</v>
      </c>
      <c r="I15" s="23">
        <f>'[1]Tip MFG Data'!O54</f>
        <v>0.19745903463144043</v>
      </c>
      <c r="J15" s="24">
        <f t="shared" si="0"/>
        <v>0.15859155872790448</v>
      </c>
    </row>
    <row r="16" spans="1:10" s="7" customFormat="1" ht="17.25" thickBot="1" x14ac:dyDescent="0.3">
      <c r="A16" s="9"/>
      <c r="B16" s="10" t="s">
        <v>27</v>
      </c>
      <c r="C16" s="11"/>
      <c r="D16" s="11"/>
      <c r="E16" s="12"/>
      <c r="F16" s="28"/>
      <c r="H16" s="22" t="s">
        <v>28</v>
      </c>
      <c r="I16" s="23">
        <f>'[1]Tip MFG Data'!G54</f>
        <v>0.23726234277587618</v>
      </c>
      <c r="J16" s="24">
        <f t="shared" si="0"/>
        <v>0.17712043778693606</v>
      </c>
    </row>
    <row r="17" spans="1:23" s="7" customFormat="1" ht="15" thickBot="1" x14ac:dyDescent="0.3">
      <c r="A17" s="9"/>
      <c r="B17" s="36">
        <f>(((C12+C24)*C9)*C25)/(C7*C8)</f>
        <v>3.1188053099600666</v>
      </c>
      <c r="C17" s="37" t="s">
        <v>37</v>
      </c>
      <c r="D17" s="38">
        <f>(C12*C25)/(C7*C8)</f>
        <v>10.594090392714525</v>
      </c>
      <c r="E17" s="39" t="s">
        <v>29</v>
      </c>
      <c r="F17" s="40"/>
      <c r="H17" s="41" t="s">
        <v>30</v>
      </c>
      <c r="I17" s="42">
        <f>'[1]Tip MFG Data'!K54</f>
        <v>0.31600781615938617</v>
      </c>
      <c r="J17" s="43">
        <f t="shared" si="0"/>
        <v>0.20359137511594916</v>
      </c>
    </row>
    <row r="18" spans="1:23" s="7" customFormat="1" ht="15" thickBot="1" x14ac:dyDescent="0.3">
      <c r="A18" s="9"/>
      <c r="B18" s="44">
        <f>B17*1.609</f>
        <v>5.0181577437257472</v>
      </c>
      <c r="C18" s="45" t="s">
        <v>37</v>
      </c>
      <c r="D18" s="33">
        <f>D17*1.609</f>
        <v>17.045891441877671</v>
      </c>
      <c r="E18" s="26" t="s">
        <v>31</v>
      </c>
      <c r="F18" s="40"/>
      <c r="H18" s="46"/>
      <c r="I18" s="47">
        <v>0.26619999999999999</v>
      </c>
    </row>
    <row r="19" spans="1:23" s="7" customFormat="1" x14ac:dyDescent="0.3">
      <c r="A19" s="9"/>
      <c r="B19" s="27" t="s">
        <v>32</v>
      </c>
      <c r="C19" s="27"/>
      <c r="D19" s="27"/>
      <c r="E19" s="27"/>
      <c r="F19" s="48"/>
      <c r="G19" s="49"/>
    </row>
    <row r="20" spans="1:23" s="7" customFormat="1" x14ac:dyDescent="0.3">
      <c r="A20" s="9"/>
      <c r="B20" s="27"/>
      <c r="C20" s="27"/>
      <c r="D20" s="27"/>
      <c r="E20" s="27"/>
      <c r="F20" s="48"/>
      <c r="G20" s="50"/>
      <c r="H20" s="51"/>
      <c r="I20" s="51"/>
      <c r="J20" s="51"/>
    </row>
    <row r="21" spans="1:23" s="7" customFormat="1" x14ac:dyDescent="0.3">
      <c r="A21" s="9"/>
      <c r="B21" s="48"/>
      <c r="C21" s="48"/>
      <c r="D21" s="48"/>
      <c r="E21" s="48"/>
      <c r="F21" s="48"/>
      <c r="G21" s="50"/>
      <c r="H21" s="51"/>
      <c r="I21" s="51"/>
      <c r="J21" s="51"/>
    </row>
    <row r="22" spans="1:23" s="7" customFormat="1" x14ac:dyDescent="0.3">
      <c r="G22" s="50"/>
      <c r="H22" s="51"/>
      <c r="I22" s="51"/>
      <c r="J22" s="51"/>
    </row>
    <row r="23" spans="1:23" s="7" customFormat="1" hidden="1" x14ac:dyDescent="0.3">
      <c r="B23" s="28" t="s">
        <v>33</v>
      </c>
      <c r="C23" s="52">
        <f>VLOOKUP(C5,H5:J17,3,TRUE)</f>
        <v>7.5668213709007018E-2</v>
      </c>
      <c r="G23" s="50"/>
      <c r="J23" s="51"/>
    </row>
    <row r="24" spans="1:23" s="7" customFormat="1" hidden="1" x14ac:dyDescent="0.3">
      <c r="B24" s="28" t="s">
        <v>34</v>
      </c>
      <c r="C24" s="28">
        <v>2.75E-2</v>
      </c>
      <c r="G24" s="50"/>
      <c r="J24" s="51"/>
    </row>
    <row r="25" spans="1:23" s="7" customFormat="1" hidden="1" x14ac:dyDescent="0.3">
      <c r="B25" s="28" t="s">
        <v>35</v>
      </c>
      <c r="C25" s="28">
        <v>5940</v>
      </c>
      <c r="G25" s="50"/>
      <c r="J25" s="28"/>
      <c r="K25" s="51"/>
      <c r="W25" s="51"/>
    </row>
    <row r="26" spans="1:23" s="7" customFormat="1" hidden="1" x14ac:dyDescent="0.3">
      <c r="G26" s="50"/>
      <c r="J26" s="28"/>
      <c r="K26" s="51"/>
      <c r="W26" s="51"/>
    </row>
    <row r="27" spans="1:23" s="7" customFormat="1" hidden="1" x14ac:dyDescent="0.3">
      <c r="G27" s="50"/>
      <c r="J27" s="28"/>
      <c r="K27" s="51"/>
      <c r="W27" s="51"/>
    </row>
    <row r="28" spans="1:23" s="7" customFormat="1" hidden="1" x14ac:dyDescent="0.3">
      <c r="G28" s="50"/>
      <c r="J28" s="28"/>
      <c r="K28" s="51"/>
      <c r="W28" s="51"/>
    </row>
    <row r="29" spans="1:23" s="7" customFormat="1" hidden="1" x14ac:dyDescent="0.3">
      <c r="G29" s="50"/>
      <c r="J29" s="28"/>
      <c r="K29" s="51"/>
      <c r="W29" s="51"/>
    </row>
    <row r="30" spans="1:23" s="7" customFormat="1" hidden="1" x14ac:dyDescent="0.25">
      <c r="E30" s="6"/>
      <c r="F30" s="6"/>
      <c r="G30" s="28"/>
      <c r="J30" s="28"/>
      <c r="K30" s="51"/>
      <c r="W30" s="51"/>
    </row>
    <row r="31" spans="1:23" s="7" customFormat="1" hidden="1" x14ac:dyDescent="0.25">
      <c r="B31" s="53" t="s">
        <v>36</v>
      </c>
      <c r="C31" s="7" t="s">
        <v>16</v>
      </c>
      <c r="E31" s="6"/>
      <c r="F31" s="6"/>
      <c r="G31" s="28"/>
      <c r="J31" s="28"/>
      <c r="K31" s="51"/>
      <c r="W31" s="51"/>
    </row>
    <row r="32" spans="1:23" hidden="1" x14ac:dyDescent="0.25">
      <c r="B32" s="7">
        <v>15</v>
      </c>
      <c r="C32" s="54">
        <v>0</v>
      </c>
      <c r="G32" s="28"/>
      <c r="J32" s="40"/>
      <c r="K32" s="55"/>
      <c r="W32" s="55"/>
    </row>
    <row r="33" spans="2:23" hidden="1" x14ac:dyDescent="0.25">
      <c r="B33" s="7">
        <v>20</v>
      </c>
      <c r="C33" s="54">
        <v>0.01</v>
      </c>
      <c r="G33" s="40"/>
      <c r="J33" s="40"/>
      <c r="K33" s="55"/>
      <c r="W33" s="55"/>
    </row>
    <row r="34" spans="2:23" hidden="1" x14ac:dyDescent="0.25">
      <c r="B34" s="7">
        <v>30</v>
      </c>
      <c r="C34" s="54">
        <v>0.02</v>
      </c>
      <c r="G34" s="40"/>
      <c r="H34" s="56"/>
      <c r="I34" s="56"/>
      <c r="J34" s="40"/>
      <c r="K34" s="55"/>
      <c r="W34" s="55"/>
    </row>
    <row r="35" spans="2:23" hidden="1" x14ac:dyDescent="0.25">
      <c r="C35" s="54">
        <v>0.03</v>
      </c>
      <c r="G35" s="40"/>
      <c r="H35" s="56"/>
      <c r="I35" s="56"/>
      <c r="J35" s="40"/>
      <c r="K35" s="55"/>
      <c r="W35" s="55"/>
    </row>
    <row r="36" spans="2:23" hidden="1" x14ac:dyDescent="0.25">
      <c r="C36" s="54">
        <v>0.04</v>
      </c>
      <c r="G36" s="40"/>
      <c r="H36" s="56"/>
      <c r="I36" s="56"/>
      <c r="J36" s="40"/>
      <c r="K36" s="55"/>
      <c r="W36" s="55"/>
    </row>
    <row r="37" spans="2:23" hidden="1" x14ac:dyDescent="0.25">
      <c r="C37" s="54">
        <v>0.05</v>
      </c>
      <c r="G37" s="40"/>
      <c r="H37" s="56"/>
      <c r="I37" s="56"/>
      <c r="J37" s="40"/>
      <c r="K37" s="55"/>
      <c r="W37" s="55"/>
    </row>
    <row r="38" spans="2:23" hidden="1" x14ac:dyDescent="0.25">
      <c r="C38" s="54">
        <v>0.06</v>
      </c>
      <c r="G38" s="40"/>
      <c r="H38" s="56"/>
      <c r="I38" s="56"/>
      <c r="J38" s="40"/>
      <c r="K38" s="55"/>
      <c r="W38" s="55"/>
    </row>
    <row r="39" spans="2:23" hidden="1" x14ac:dyDescent="0.25">
      <c r="C39" s="54">
        <v>7.0000000000000007E-2</v>
      </c>
      <c r="G39" s="40"/>
      <c r="H39" s="56"/>
      <c r="I39" s="56"/>
      <c r="J39" s="40"/>
      <c r="K39" s="55"/>
      <c r="W39" s="55"/>
    </row>
    <row r="40" spans="2:23" hidden="1" x14ac:dyDescent="0.25">
      <c r="C40" s="54">
        <v>0.08</v>
      </c>
      <c r="G40" s="40"/>
      <c r="H40" s="56"/>
      <c r="I40" s="56"/>
      <c r="J40" s="40"/>
      <c r="K40" s="55"/>
      <c r="W40" s="55"/>
    </row>
    <row r="41" spans="2:23" hidden="1" x14ac:dyDescent="0.25">
      <c r="C41" s="54">
        <v>0.09</v>
      </c>
      <c r="G41" s="40"/>
      <c r="H41" s="56"/>
      <c r="I41" s="56"/>
      <c r="J41" s="40"/>
      <c r="K41" s="55"/>
      <c r="W41" s="55"/>
    </row>
    <row r="42" spans="2:23" hidden="1" x14ac:dyDescent="0.25">
      <c r="C42" s="54">
        <v>0.1</v>
      </c>
      <c r="G42" s="40"/>
      <c r="H42" s="56"/>
      <c r="I42" s="56"/>
      <c r="J42" s="40"/>
      <c r="K42" s="55"/>
      <c r="W42" s="55"/>
    </row>
    <row r="43" spans="2:23" hidden="1" x14ac:dyDescent="0.25">
      <c r="C43" s="54">
        <v>0.11</v>
      </c>
      <c r="G43" s="40"/>
      <c r="J43" s="40"/>
      <c r="K43" s="55"/>
      <c r="W43" s="55"/>
    </row>
    <row r="44" spans="2:23" hidden="1" x14ac:dyDescent="0.25">
      <c r="C44" s="54">
        <v>0.12</v>
      </c>
      <c r="E44" s="7"/>
      <c r="F44" s="7"/>
      <c r="G44" s="55"/>
      <c r="H44" s="55"/>
      <c r="I44" s="55"/>
      <c r="J44" s="55"/>
      <c r="K44" s="55"/>
    </row>
    <row r="45" spans="2:23" hidden="1" x14ac:dyDescent="0.25">
      <c r="C45" s="54">
        <v>0.13</v>
      </c>
      <c r="E45" s="7"/>
      <c r="F45" s="7"/>
    </row>
    <row r="46" spans="2:23" hidden="1" x14ac:dyDescent="0.25">
      <c r="C46" s="54">
        <v>0.14000000000000001</v>
      </c>
      <c r="E46" s="7"/>
      <c r="F46" s="7"/>
    </row>
    <row r="47" spans="2:23" s="7" customFormat="1" hidden="1" x14ac:dyDescent="0.25">
      <c r="B47" s="51"/>
      <c r="C47" s="54">
        <v>0.15</v>
      </c>
      <c r="D47" s="5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2:23" s="7" customFormat="1" hidden="1" x14ac:dyDescent="0.25">
      <c r="B48" s="9"/>
      <c r="C48" s="54">
        <v>0.16</v>
      </c>
      <c r="D48" s="9"/>
      <c r="E48" s="8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2:23" s="7" customFormat="1" hidden="1" x14ac:dyDescent="0.25">
      <c r="B49" s="9"/>
      <c r="C49" s="54">
        <v>0.17</v>
      </c>
      <c r="D49" s="9"/>
      <c r="E49" s="8"/>
      <c r="F49" s="8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2:23" hidden="1" x14ac:dyDescent="0.25">
      <c r="B50" s="9"/>
      <c r="C50" s="54">
        <v>0.18</v>
      </c>
      <c r="D50" s="9"/>
      <c r="E50" s="8"/>
      <c r="F50" s="8"/>
    </row>
    <row r="51" spans="2:23" hidden="1" x14ac:dyDescent="0.25">
      <c r="B51" s="9"/>
      <c r="C51" s="54">
        <v>0.19</v>
      </c>
      <c r="D51" s="9"/>
      <c r="E51" s="8"/>
      <c r="F51" s="8"/>
    </row>
    <row r="52" spans="2:23" hidden="1" x14ac:dyDescent="0.25">
      <c r="B52" s="9"/>
      <c r="C52" s="54">
        <v>0.2</v>
      </c>
      <c r="D52" s="9"/>
      <c r="E52" s="8"/>
      <c r="F52" s="8"/>
    </row>
    <row r="53" spans="2:23" hidden="1" x14ac:dyDescent="0.25">
      <c r="C53" s="54">
        <v>0.21</v>
      </c>
    </row>
    <row r="54" spans="2:23" hidden="1" x14ac:dyDescent="0.25">
      <c r="C54" s="54">
        <v>0.22</v>
      </c>
    </row>
    <row r="55" spans="2:23" hidden="1" x14ac:dyDescent="0.25">
      <c r="C55" s="54">
        <v>0.23</v>
      </c>
    </row>
    <row r="56" spans="2:23" hidden="1" x14ac:dyDescent="0.25">
      <c r="C56" s="54">
        <v>0.24</v>
      </c>
    </row>
    <row r="57" spans="2:23" hidden="1" x14ac:dyDescent="0.25">
      <c r="C57" s="54">
        <v>0.25</v>
      </c>
    </row>
    <row r="58" spans="2:23" hidden="1" x14ac:dyDescent="0.25">
      <c r="C58" s="54">
        <v>0.26</v>
      </c>
    </row>
    <row r="59" spans="2:23" hidden="1" x14ac:dyDescent="0.25">
      <c r="C59" s="54">
        <v>0.27</v>
      </c>
    </row>
    <row r="60" spans="2:23" hidden="1" x14ac:dyDescent="0.25">
      <c r="C60" s="54">
        <v>0.28000000000000003</v>
      </c>
    </row>
    <row r="61" spans="2:23" hidden="1" x14ac:dyDescent="0.25">
      <c r="C61" s="54">
        <v>0.28999999999999998</v>
      </c>
    </row>
    <row r="62" spans="2:23" hidden="1" x14ac:dyDescent="0.25">
      <c r="C62" s="54">
        <v>0.3</v>
      </c>
    </row>
    <row r="63" spans="2:23" hidden="1" x14ac:dyDescent="0.25">
      <c r="C63" s="54">
        <v>0.31</v>
      </c>
    </row>
    <row r="64" spans="2:23" hidden="1" x14ac:dyDescent="0.25">
      <c r="C64" s="54">
        <v>0.32</v>
      </c>
    </row>
    <row r="65" spans="3:3" hidden="1" x14ac:dyDescent="0.25">
      <c r="C65" s="54">
        <v>0.33</v>
      </c>
    </row>
    <row r="66" spans="3:3" hidden="1" x14ac:dyDescent="0.25">
      <c r="C66" s="54">
        <v>0.34</v>
      </c>
    </row>
    <row r="67" spans="3:3" hidden="1" x14ac:dyDescent="0.25">
      <c r="C67" s="54">
        <v>0.35</v>
      </c>
    </row>
    <row r="68" spans="3:3" hidden="1" x14ac:dyDescent="0.25">
      <c r="C68" s="54">
        <v>0.36</v>
      </c>
    </row>
    <row r="69" spans="3:3" hidden="1" x14ac:dyDescent="0.25">
      <c r="C69" s="54">
        <v>0.37</v>
      </c>
    </row>
    <row r="70" spans="3:3" hidden="1" x14ac:dyDescent="0.25">
      <c r="C70" s="54">
        <v>0.38</v>
      </c>
    </row>
    <row r="71" spans="3:3" hidden="1" x14ac:dyDescent="0.25">
      <c r="C71" s="54">
        <v>0.39</v>
      </c>
    </row>
    <row r="72" spans="3:3" hidden="1" x14ac:dyDescent="0.25">
      <c r="C72" s="54">
        <v>0.4</v>
      </c>
    </row>
    <row r="73" spans="3:3" hidden="1" x14ac:dyDescent="0.25">
      <c r="C73" s="54">
        <v>0.41</v>
      </c>
    </row>
    <row r="74" spans="3:3" hidden="1" x14ac:dyDescent="0.25">
      <c r="C74" s="54">
        <v>0.42</v>
      </c>
    </row>
    <row r="75" spans="3:3" hidden="1" x14ac:dyDescent="0.25">
      <c r="C75" s="54">
        <v>0.43</v>
      </c>
    </row>
    <row r="76" spans="3:3" hidden="1" x14ac:dyDescent="0.25">
      <c r="C76" s="54">
        <v>0.44</v>
      </c>
    </row>
    <row r="77" spans="3:3" hidden="1" x14ac:dyDescent="0.25">
      <c r="C77" s="54">
        <v>0.45</v>
      </c>
    </row>
    <row r="78" spans="3:3" hidden="1" x14ac:dyDescent="0.25">
      <c r="C78" s="54">
        <v>0.46</v>
      </c>
    </row>
    <row r="79" spans="3:3" hidden="1" x14ac:dyDescent="0.25">
      <c r="C79" s="54">
        <v>0.47</v>
      </c>
    </row>
    <row r="80" spans="3:3" hidden="1" x14ac:dyDescent="0.25">
      <c r="C80" s="54">
        <v>0.48</v>
      </c>
    </row>
    <row r="81" spans="3:3" hidden="1" x14ac:dyDescent="0.25">
      <c r="C81" s="54">
        <v>0.49</v>
      </c>
    </row>
    <row r="82" spans="3:3" hidden="1" x14ac:dyDescent="0.25">
      <c r="C82" s="54">
        <v>0.5</v>
      </c>
    </row>
    <row r="83" spans="3:3" hidden="1" x14ac:dyDescent="0.25">
      <c r="C83" s="54">
        <v>0.51</v>
      </c>
    </row>
    <row r="84" spans="3:3" hidden="1" x14ac:dyDescent="0.25">
      <c r="C84" s="54">
        <v>0.52</v>
      </c>
    </row>
    <row r="85" spans="3:3" hidden="1" x14ac:dyDescent="0.25">
      <c r="C85" s="54">
        <v>0.53</v>
      </c>
    </row>
    <row r="86" spans="3:3" hidden="1" x14ac:dyDescent="0.25">
      <c r="C86" s="54">
        <v>0.54</v>
      </c>
    </row>
    <row r="87" spans="3:3" hidden="1" x14ac:dyDescent="0.25">
      <c r="C87" s="54">
        <v>0.55000000000000004</v>
      </c>
    </row>
    <row r="88" spans="3:3" hidden="1" x14ac:dyDescent="0.25">
      <c r="C88" s="54">
        <v>0.56000000000000005</v>
      </c>
    </row>
    <row r="89" spans="3:3" hidden="1" x14ac:dyDescent="0.25">
      <c r="C89" s="54">
        <v>0.56999999999999995</v>
      </c>
    </row>
    <row r="90" spans="3:3" hidden="1" x14ac:dyDescent="0.25">
      <c r="C90" s="54">
        <v>0.57999999999999996</v>
      </c>
    </row>
    <row r="91" spans="3:3" hidden="1" x14ac:dyDescent="0.25">
      <c r="C91" s="54">
        <v>0.59</v>
      </c>
    </row>
    <row r="92" spans="3:3" hidden="1" x14ac:dyDescent="0.25">
      <c r="C92" s="54">
        <v>0.6</v>
      </c>
    </row>
    <row r="93" spans="3:3" hidden="1" x14ac:dyDescent="0.25">
      <c r="C93" s="54">
        <v>0.61</v>
      </c>
    </row>
    <row r="94" spans="3:3" hidden="1" x14ac:dyDescent="0.25">
      <c r="C94" s="54">
        <v>0.62</v>
      </c>
    </row>
    <row r="95" spans="3:3" hidden="1" x14ac:dyDescent="0.25">
      <c r="C95" s="54">
        <v>0.63</v>
      </c>
    </row>
    <row r="96" spans="3:3" hidden="1" x14ac:dyDescent="0.25">
      <c r="C96" s="54">
        <v>0.64</v>
      </c>
    </row>
    <row r="97" spans="3:3" hidden="1" x14ac:dyDescent="0.25">
      <c r="C97" s="54">
        <v>0.65</v>
      </c>
    </row>
    <row r="98" spans="3:3" hidden="1" x14ac:dyDescent="0.25">
      <c r="C98" s="54">
        <v>0.66</v>
      </c>
    </row>
    <row r="99" spans="3:3" hidden="1" x14ac:dyDescent="0.25">
      <c r="C99" s="54">
        <v>0.67</v>
      </c>
    </row>
    <row r="100" spans="3:3" hidden="1" x14ac:dyDescent="0.25">
      <c r="C100" s="54">
        <v>0.68</v>
      </c>
    </row>
    <row r="101" spans="3:3" hidden="1" x14ac:dyDescent="0.25">
      <c r="C101" s="54">
        <v>0.69</v>
      </c>
    </row>
    <row r="102" spans="3:3" hidden="1" x14ac:dyDescent="0.25">
      <c r="C102" s="54">
        <v>0.7</v>
      </c>
    </row>
    <row r="103" spans="3:3" hidden="1" x14ac:dyDescent="0.25">
      <c r="C103" s="54">
        <v>0.71</v>
      </c>
    </row>
    <row r="104" spans="3:3" hidden="1" x14ac:dyDescent="0.25">
      <c r="C104" s="54">
        <v>0.72</v>
      </c>
    </row>
    <row r="105" spans="3:3" hidden="1" x14ac:dyDescent="0.25">
      <c r="C105" s="54">
        <v>0.73</v>
      </c>
    </row>
    <row r="106" spans="3:3" hidden="1" x14ac:dyDescent="0.25">
      <c r="C106" s="54">
        <v>0.74</v>
      </c>
    </row>
    <row r="107" spans="3:3" hidden="1" x14ac:dyDescent="0.25">
      <c r="C107" s="54">
        <v>0.75</v>
      </c>
    </row>
    <row r="108" spans="3:3" hidden="1" x14ac:dyDescent="0.25">
      <c r="C108" s="54">
        <v>0.76</v>
      </c>
    </row>
    <row r="109" spans="3:3" hidden="1" x14ac:dyDescent="0.25">
      <c r="C109" s="54">
        <v>0.77</v>
      </c>
    </row>
    <row r="110" spans="3:3" hidden="1" x14ac:dyDescent="0.25">
      <c r="C110" s="54">
        <v>0.78</v>
      </c>
    </row>
    <row r="111" spans="3:3" hidden="1" x14ac:dyDescent="0.25">
      <c r="C111" s="54">
        <v>0.79</v>
      </c>
    </row>
    <row r="112" spans="3:3" hidden="1" x14ac:dyDescent="0.25">
      <c r="C112" s="54">
        <v>0.8</v>
      </c>
    </row>
    <row r="113" spans="3:3" hidden="1" x14ac:dyDescent="0.25">
      <c r="C113" s="54">
        <v>0.81</v>
      </c>
    </row>
    <row r="114" spans="3:3" hidden="1" x14ac:dyDescent="0.25">
      <c r="C114" s="54">
        <v>0.82</v>
      </c>
    </row>
    <row r="115" spans="3:3" hidden="1" x14ac:dyDescent="0.25">
      <c r="C115" s="54">
        <v>0.83</v>
      </c>
    </row>
    <row r="116" spans="3:3" hidden="1" x14ac:dyDescent="0.25">
      <c r="C116" s="54">
        <v>0.84</v>
      </c>
    </row>
    <row r="117" spans="3:3" hidden="1" x14ac:dyDescent="0.25">
      <c r="C117" s="54">
        <v>0.85</v>
      </c>
    </row>
    <row r="118" spans="3:3" hidden="1" x14ac:dyDescent="0.25">
      <c r="C118" s="54">
        <v>0.86</v>
      </c>
    </row>
    <row r="119" spans="3:3" hidden="1" x14ac:dyDescent="0.25">
      <c r="C119" s="54">
        <v>0.87</v>
      </c>
    </row>
    <row r="120" spans="3:3" hidden="1" x14ac:dyDescent="0.25">
      <c r="C120" s="54">
        <v>0.88</v>
      </c>
    </row>
    <row r="121" spans="3:3" hidden="1" x14ac:dyDescent="0.25">
      <c r="C121" s="54">
        <v>0.89</v>
      </c>
    </row>
    <row r="122" spans="3:3" hidden="1" x14ac:dyDescent="0.25">
      <c r="C122" s="54">
        <v>0.9</v>
      </c>
    </row>
    <row r="123" spans="3:3" hidden="1" x14ac:dyDescent="0.25">
      <c r="C123" s="54">
        <v>0.91</v>
      </c>
    </row>
    <row r="124" spans="3:3" hidden="1" x14ac:dyDescent="0.25">
      <c r="C124" s="54">
        <v>0.92</v>
      </c>
    </row>
    <row r="125" spans="3:3" hidden="1" x14ac:dyDescent="0.25">
      <c r="C125" s="54">
        <v>0.93</v>
      </c>
    </row>
    <row r="126" spans="3:3" hidden="1" x14ac:dyDescent="0.25">
      <c r="C126" s="54">
        <v>0.94</v>
      </c>
    </row>
    <row r="127" spans="3:3" hidden="1" x14ac:dyDescent="0.25">
      <c r="C127" s="54">
        <v>0.95</v>
      </c>
    </row>
    <row r="128" spans="3:3" hidden="1" x14ac:dyDescent="0.25">
      <c r="C128" s="54">
        <v>0.96</v>
      </c>
    </row>
    <row r="129" spans="3:3" hidden="1" x14ac:dyDescent="0.25">
      <c r="C129" s="54">
        <v>0.97</v>
      </c>
    </row>
    <row r="130" spans="3:3" hidden="1" x14ac:dyDescent="0.25">
      <c r="C130" s="54">
        <v>0.98</v>
      </c>
    </row>
    <row r="131" spans="3:3" hidden="1" x14ac:dyDescent="0.25">
      <c r="C131" s="54">
        <v>0.99</v>
      </c>
    </row>
    <row r="132" spans="3:3" hidden="1" x14ac:dyDescent="0.25">
      <c r="C132" s="54">
        <v>1</v>
      </c>
    </row>
  </sheetData>
  <sheetProtection algorithmName="SHA-512" hashValue="sfowEdVdI8A77d5EYLyILmxGha8qN4QYX/CBAHJ6nclcvv4Z+PUs0ETi0GfVkM3jjTzpaN5J0HZPyrJ11V11ug==" saltValue="YQLdCGCZqXrXr/sRbS+rVA==" spinCount="100000" sheet="1" objects="1" scenarios="1" selectLockedCells="1"/>
  <mergeCells count="4">
    <mergeCell ref="B4:D4"/>
    <mergeCell ref="B10:D10"/>
    <mergeCell ref="B16:E16"/>
    <mergeCell ref="B19:E20"/>
  </mergeCells>
  <dataValidations count="5">
    <dataValidation type="list" allowBlank="1" showInputMessage="1" showErrorMessage="1" sqref="C8">
      <formula1>$B$32:$B$34</formula1>
    </dataValidation>
    <dataValidation type="list" showInputMessage="1" showErrorMessage="1" sqref="C9">
      <formula1>$C$32:$C$132</formula1>
    </dataValidation>
    <dataValidation type="decimal" allowBlank="1" showInputMessage="1" showErrorMessage="1" sqref="C7">
      <formula1>5</formula1>
      <formula2>100</formula2>
    </dataValidation>
    <dataValidation type="decimal" showInputMessage="1" showErrorMessage="1" sqref="C6">
      <formula1>15</formula1>
      <formula2>80</formula2>
    </dataValidation>
    <dataValidation type="list" allowBlank="1" showInputMessage="1" showErrorMessage="1" sqref="C5">
      <formula1>$H$5:$H$17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Hawkeye Speed Range Utility</vt:lpstr>
    </vt:vector>
  </TitlesOfParts>
  <Company>Raven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Bird</dc:creator>
  <cp:lastModifiedBy>Beth Bird</cp:lastModifiedBy>
  <cp:lastPrinted>2015-10-30T14:34:49Z</cp:lastPrinted>
  <dcterms:created xsi:type="dcterms:W3CDTF">2015-10-23T18:25:39Z</dcterms:created>
  <dcterms:modified xsi:type="dcterms:W3CDTF">2017-06-29T18:07:57Z</dcterms:modified>
</cp:coreProperties>
</file>